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eloper\Desktop\"/>
    </mc:Choice>
  </mc:AlternateContent>
  <xr:revisionPtr revIDLastSave="0" documentId="8_{B11BDBB6-07B3-4EA1-93BF-7B26416D5A71}" xr6:coauthVersionLast="46" xr6:coauthVersionMax="46" xr10:uidLastSave="{00000000-0000-0000-0000-000000000000}"/>
  <bookViews>
    <workbookView xWindow="-120" yWindow="-120" windowWidth="29040" windowHeight="15840" xr2:uid="{E11B476E-2AE5-44A2-95D5-A47147345A02}"/>
  </bookViews>
  <sheets>
    <sheet name="Sheet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H27" i="1"/>
  <c r="G27" i="1"/>
  <c r="F27" i="1"/>
  <c r="E27" i="1"/>
  <c r="D27" i="1"/>
  <c r="C27" i="1"/>
  <c r="E26" i="1"/>
  <c r="D26" i="1"/>
  <c r="C26" i="1"/>
  <c r="I25" i="1"/>
  <c r="H25" i="1"/>
  <c r="I23" i="1"/>
  <c r="H23" i="1"/>
  <c r="G23" i="1"/>
  <c r="G25" i="1" s="1"/>
  <c r="F23" i="1"/>
  <c r="F25" i="1" s="1"/>
  <c r="E23" i="1"/>
  <c r="E25" i="1" s="1"/>
  <c r="D23" i="1"/>
  <c r="D25" i="1" s="1"/>
  <c r="L19" i="1"/>
  <c r="O19" i="1" s="1"/>
  <c r="L18" i="1"/>
  <c r="O18" i="1" s="1"/>
  <c r="L17" i="1"/>
  <c r="O17" i="1" s="1"/>
  <c r="L16" i="1"/>
  <c r="O16" i="1" s="1"/>
  <c r="L15" i="1"/>
  <c r="O15" i="1" s="1"/>
  <c r="L14" i="1"/>
  <c r="O14" i="1" s="1"/>
  <c r="L13" i="1"/>
  <c r="O13" i="1" s="1"/>
  <c r="J13" i="1"/>
  <c r="I13" i="1"/>
  <c r="H13" i="1"/>
  <c r="G13" i="1"/>
  <c r="G16" i="1" s="1"/>
  <c r="G18" i="1" s="1"/>
  <c r="F13" i="1"/>
  <c r="E13" i="1"/>
  <c r="D13" i="1"/>
  <c r="C13" i="1"/>
  <c r="C23" i="1" s="1"/>
  <c r="C25" i="1" s="1"/>
  <c r="L12" i="1"/>
  <c r="O12" i="1" s="1"/>
  <c r="L11" i="1"/>
  <c r="O11" i="1" s="1"/>
  <c r="O10" i="1"/>
  <c r="L10" i="1"/>
  <c r="L9" i="1"/>
  <c r="O9" i="1" s="1"/>
  <c r="L8" i="1"/>
  <c r="O8" i="1" s="1"/>
  <c r="J8" i="1"/>
  <c r="I8" i="1"/>
  <c r="H8" i="1"/>
  <c r="G8" i="1"/>
  <c r="F8" i="1"/>
  <c r="E8" i="1"/>
  <c r="D8" i="1"/>
  <c r="C8" i="1"/>
  <c r="L7" i="1"/>
  <c r="O7" i="1" s="1"/>
  <c r="J7" i="1"/>
  <c r="J26" i="1" s="1"/>
  <c r="I7" i="1"/>
  <c r="H7" i="1"/>
  <c r="G7" i="1"/>
  <c r="G11" i="1" s="1"/>
  <c r="F7" i="1"/>
  <c r="E7" i="1"/>
  <c r="E11" i="1" s="1"/>
  <c r="D7" i="1"/>
  <c r="D11" i="1" s="1"/>
  <c r="C7" i="1"/>
  <c r="C11" i="1" s="1"/>
  <c r="O6" i="1"/>
  <c r="L6" i="1"/>
  <c r="L5" i="1"/>
  <c r="O5" i="1" s="1"/>
  <c r="L4" i="1"/>
  <c r="O4" i="1" s="1"/>
  <c r="E16" i="1" l="1"/>
  <c r="E18" i="1" s="1"/>
  <c r="E12" i="1"/>
  <c r="E20" i="1"/>
  <c r="F19" i="1"/>
  <c r="G12" i="1"/>
  <c r="G20" i="1"/>
  <c r="C12" i="1"/>
  <c r="C20" i="1"/>
  <c r="D16" i="1"/>
  <c r="D18" i="1" s="1"/>
  <c r="D12" i="1"/>
  <c r="D20" i="1"/>
  <c r="F11" i="1"/>
  <c r="C19" i="1"/>
  <c r="D19" i="1"/>
  <c r="J23" i="1"/>
  <c r="J25" i="1" s="1"/>
  <c r="F26" i="1"/>
  <c r="C16" i="1"/>
  <c r="C18" i="1" s="1"/>
  <c r="E19" i="1"/>
  <c r="G26" i="1"/>
  <c r="H11" i="1"/>
  <c r="I11" i="1"/>
  <c r="J11" i="1"/>
  <c r="H26" i="1"/>
  <c r="G19" i="1"/>
  <c r="I26" i="1"/>
  <c r="I16" i="1" l="1"/>
  <c r="I18" i="1" s="1"/>
  <c r="I12" i="1"/>
  <c r="I20" i="1"/>
  <c r="H16" i="1"/>
  <c r="H18" i="1" s="1"/>
  <c r="H20" i="1"/>
  <c r="H12" i="1"/>
  <c r="J19" i="1"/>
  <c r="J20" i="1"/>
  <c r="J12" i="1"/>
  <c r="J16" i="1"/>
  <c r="J18" i="1" s="1"/>
  <c r="I19" i="1"/>
  <c r="H19" i="1"/>
  <c r="F12" i="1"/>
  <c r="F20" i="1"/>
  <c r="F16" i="1"/>
  <c r="F18" i="1" s="1"/>
</calcChain>
</file>

<file path=xl/sharedStrings.xml><?xml version="1.0" encoding="utf-8"?>
<sst xmlns="http://schemas.openxmlformats.org/spreadsheetml/2006/main" count="31" uniqueCount="18">
  <si>
    <t>Fs</t>
  </si>
  <si>
    <t>Q</t>
  </si>
  <si>
    <t>f0</t>
  </si>
  <si>
    <t>omega</t>
  </si>
  <si>
    <t>fit alpha</t>
  </si>
  <si>
    <t>calc alpha</t>
  </si>
  <si>
    <t>gain dB</t>
  </si>
  <si>
    <t>f0/fs</t>
  </si>
  <si>
    <t>A0</t>
  </si>
  <si>
    <t>gainlinear</t>
  </si>
  <si>
    <t>IIR Coefficient Values - calculate using other spreadsheet</t>
  </si>
  <si>
    <t>B0</t>
  </si>
  <si>
    <t>B1</t>
  </si>
  <si>
    <t>B2</t>
  </si>
  <si>
    <t>A1</t>
  </si>
  <si>
    <t>A2</t>
  </si>
  <si>
    <t>IIR Coefficient Values - calculated by fitting an alpha</t>
  </si>
  <si>
    <t>SigmaStudio Coefficents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</si>
</sst>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Calc Alpha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Sheet3!$C$20:$J$20</c:f>
              <c:numCache>
                <c:formatCode>General</c:formatCode>
                <c:ptCount val="8"/>
                <c:pt idx="0">
                  <c:v>-0.97309778122820645</c:v>
                </c:pt>
                <c:pt idx="1">
                  <c:v>-0.87254089989067618</c:v>
                </c:pt>
                <c:pt idx="2">
                  <c:v>-0.76137058682412784</c:v>
                </c:pt>
                <c:pt idx="3">
                  <c:v>-0.50675155215679235</c:v>
                </c:pt>
                <c:pt idx="4">
                  <c:v>-0.26790161946326863</c:v>
                </c:pt>
                <c:pt idx="5">
                  <c:v>-0.21833619708209431</c:v>
                </c:pt>
                <c:pt idx="6">
                  <c:v>-0.38835775355933011</c:v>
                </c:pt>
                <c:pt idx="7">
                  <c:v>-0.99999999999999989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4D2-4A85-A3DB-50ECB9F4B90F}"/>
            </c:ext>
          </c:extLst>
        </c:ser>
        <c:ser>
          <c:idx val="1"/>
          <c:order val="1"/>
          <c:tx>
            <c:v>Fit Alpha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Sheet3!$C$27:$J$27</c:f>
              <c:numCache>
                <c:formatCode>General</c:formatCode>
                <c:ptCount val="8"/>
                <c:pt idx="0">
                  <c:v>-0.93409611238847023</c:v>
                </c:pt>
                <c:pt idx="1">
                  <c:v>-0.87254089989067618</c:v>
                </c:pt>
                <c:pt idx="2">
                  <c:v>-0.76137058682412784</c:v>
                </c:pt>
                <c:pt idx="3">
                  <c:v>-0.48148148148148145</c:v>
                </c:pt>
                <c:pt idx="4">
                  <c:v>-0.11111111111111108</c:v>
                </c:pt>
                <c:pt idx="5">
                  <c:v>0.66666666666666663</c:v>
                </c:pt>
                <c:pt idx="6">
                  <c:v>1.2857142857142858</c:v>
                </c:pt>
                <c:pt idx="7">
                  <c:v>5.7619047619047628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4D2-4A85-A3DB-50ECB9F4B90F}"/>
            </c:ext>
          </c:extLst>
        </c:ser>
        <c:ser>
          <c:idx val="2"/>
          <c:order val="2"/>
          <c:tx>
            <c:v>Sigma Studio</c:v>
          </c:tx>
          <c:spPr>
            <a:ln w="19050" cap="rnd">
              <a:solidFill>
                <a:srgbClr val="FFFF0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Sheet3!$C$33:$J$33</c:f>
              <c:numCache>
                <c:formatCode>General</c:formatCode>
                <c:ptCount val="8"/>
                <c:pt idx="0">
                  <c:v>-0.97309446330000005</c:v>
                </c:pt>
                <c:pt idx="1">
                  <c:v>-0.87216530000000003</c:v>
                </c:pt>
                <c:pt idx="2">
                  <c:v>-0.75869750000000002</c:v>
                </c:pt>
                <c:pt idx="3">
                  <c:v>-0.47630620000000001</c:v>
                </c:pt>
                <c:pt idx="4">
                  <c:v>-0.104001522</c:v>
                </c:pt>
                <c:pt idx="5">
                  <c:v>0.65251369999999997</c:v>
                </c:pt>
                <c:pt idx="6">
                  <c:v>1.3106104000000001</c:v>
                </c:pt>
                <c:pt idx="7">
                  <c:v>5.6711999999999998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4D2-4A85-A3DB-50ECB9F4B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0948767"/>
        <c:axId val="840946271"/>
      </c:scatterChart>
      <c:valAx>
        <c:axId val="840948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0946271"/>
        <c:crosses val="autoZero"/>
        <c:crossBetween val="midCat"/>
      </c:valAx>
      <c:valAx>
        <c:axId val="8409462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09487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970986358932757"/>
          <c:y val="0.89919603604478882"/>
          <c:w val="0.61123440731762868"/>
          <c:h val="7.4363716485598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Calc Alpha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Sheet3!$C$19:$J$19</c:f>
              <c:numCache>
                <c:formatCode>General</c:formatCode>
                <c:ptCount val="8"/>
                <c:pt idx="0">
                  <c:v>1.9727174478510578</c:v>
                </c:pt>
                <c:pt idx="1">
                  <c:v>1.8635241036402121</c:v>
                </c:pt>
                <c:pt idx="2">
                  <c:v>1.7275263448923048</c:v>
                </c:pt>
                <c:pt idx="3">
                  <c:v>1.3288362339369646</c:v>
                </c:pt>
                <c:pt idx="4">
                  <c:v>0.70440839817113932</c:v>
                </c:pt>
                <c:pt idx="5">
                  <c:v>-0.46623707767400624</c:v>
                </c:pt>
                <c:pt idx="6">
                  <c:v>-1.073215056508569</c:v>
                </c:pt>
                <c:pt idx="7">
                  <c:v>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AAB-46B6-B462-10FC0DB69795}"/>
            </c:ext>
          </c:extLst>
        </c:ser>
        <c:ser>
          <c:idx val="1"/>
          <c:order val="1"/>
          <c:tx>
            <c:v>Fit Alpha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Sheet3!$C$26:$J$26</c:f>
              <c:numCache>
                <c:formatCode>General</c:formatCode>
                <c:ptCount val="8"/>
                <c:pt idx="0">
                  <c:v>1.933723296954206</c:v>
                </c:pt>
                <c:pt idx="1">
                  <c:v>1.8635241036402121</c:v>
                </c:pt>
                <c:pt idx="2">
                  <c:v>1.7275263448923048</c:v>
                </c:pt>
                <c:pt idx="3">
                  <c:v>1.3065500212568222</c:v>
                </c:pt>
                <c:pt idx="4">
                  <c:v>0.6173002589106692</c:v>
                </c:pt>
                <c:pt idx="5">
                  <c:v>-0.12756114412169658</c:v>
                </c:pt>
                <c:pt idx="6">
                  <c:v>0.22086012953221057</c:v>
                </c:pt>
                <c:pt idx="7">
                  <c:v>4.7619047619047628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AAB-46B6-B462-10FC0DB69795}"/>
            </c:ext>
          </c:extLst>
        </c:ser>
        <c:ser>
          <c:idx val="2"/>
          <c:order val="2"/>
          <c:tx>
            <c:v>Sigma Studio</c:v>
          </c:tx>
          <c:spPr>
            <a:ln w="19050" cap="rnd">
              <a:solidFill>
                <a:srgbClr val="FFFF0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Sheet3!$C$32:$J$32</c:f>
              <c:numCache>
                <c:formatCode>General</c:formatCode>
                <c:ptCount val="8"/>
                <c:pt idx="0">
                  <c:v>1.9727140000000001</c:v>
                </c:pt>
                <c:pt idx="1">
                  <c:v>1.8631485000000001</c:v>
                </c:pt>
                <c:pt idx="2">
                  <c:v>1.7249049999999999</c:v>
                </c:pt>
                <c:pt idx="3">
                  <c:v>1.3019858</c:v>
                </c:pt>
                <c:pt idx="4">
                  <c:v>0.61335039000000002</c:v>
                </c:pt>
                <c:pt idx="5">
                  <c:v>-0.13297719999999999</c:v>
                </c:pt>
                <c:pt idx="6">
                  <c:v>0.24010500000000001</c:v>
                </c:pt>
                <c:pt idx="7">
                  <c:v>4.6711999999999998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AAB-46B6-B462-10FC0DB69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0948767"/>
        <c:axId val="840946271"/>
      </c:scatterChart>
      <c:valAx>
        <c:axId val="840948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0946271"/>
        <c:crosses val="autoZero"/>
        <c:crossBetween val="midCat"/>
      </c:valAx>
      <c:valAx>
        <c:axId val="8409462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09487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970986358932757"/>
          <c:y val="0.89919603604478882"/>
          <c:w val="0.61123440731762868"/>
          <c:h val="7.4363716485598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Calc Alpha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Sheet3!$C$16:$J$16</c:f>
              <c:numCache>
                <c:formatCode>General</c:formatCode>
                <c:ptCount val="8"/>
                <c:pt idx="0">
                  <c:v>1.3451109385896758E-2</c:v>
                </c:pt>
                <c:pt idx="1">
                  <c:v>6.372955005466184E-2</c:v>
                </c:pt>
                <c:pt idx="2">
                  <c:v>0.11931470658793608</c:v>
                </c:pt>
                <c:pt idx="3">
                  <c:v>0.2466242239216038</c:v>
                </c:pt>
                <c:pt idx="4">
                  <c:v>0.36604919026836569</c:v>
                </c:pt>
                <c:pt idx="5">
                  <c:v>0.39083190145895286</c:v>
                </c:pt>
                <c:pt idx="6">
                  <c:v>0.30582112322033495</c:v>
                </c:pt>
                <c:pt idx="7">
                  <c:v>8.5079753813098619E-17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D10-4323-9E28-2B735F8F8498}"/>
            </c:ext>
          </c:extLst>
        </c:ser>
        <c:ser>
          <c:idx val="1"/>
          <c:order val="1"/>
          <c:tx>
            <c:v>Fit Alpha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Sheet3!$C$23:$J$23</c:f>
              <c:numCache>
                <c:formatCode>General</c:formatCode>
                <c:ptCount val="8"/>
                <c:pt idx="0">
                  <c:v>3.2951943805764841E-2</c:v>
                </c:pt>
                <c:pt idx="1">
                  <c:v>6.372955005466184E-2</c:v>
                </c:pt>
                <c:pt idx="2">
                  <c:v>0.11931470658793608</c:v>
                </c:pt>
                <c:pt idx="3">
                  <c:v>0.25925925925925924</c:v>
                </c:pt>
                <c:pt idx="4">
                  <c:v>0.44444444444444448</c:v>
                </c:pt>
                <c:pt idx="5">
                  <c:v>0.83333333333333337</c:v>
                </c:pt>
                <c:pt idx="6">
                  <c:v>1.1428571428571428</c:v>
                </c:pt>
                <c:pt idx="7">
                  <c:v>3.3809523809523814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10-4323-9E28-2B735F8F8498}"/>
            </c:ext>
          </c:extLst>
        </c:ser>
        <c:ser>
          <c:idx val="2"/>
          <c:order val="2"/>
          <c:tx>
            <c:v>Sigma Studio</c:v>
          </c:tx>
          <c:spPr>
            <a:ln w="19050" cap="rnd">
              <a:solidFill>
                <a:srgbClr val="FFFF0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Sheet3!$C$3:$J$3</c:f>
              <c:numCache>
                <c:formatCode>General</c:formatCode>
                <c:ptCount val="8"/>
                <c:pt idx="0">
                  <c:v>100</c:v>
                </c:pt>
                <c:pt idx="1">
                  <c:v>500</c:v>
                </c:pt>
                <c:pt idx="2">
                  <c:v>1000</c:v>
                </c:pt>
                <c:pt idx="3">
                  <c:v>2500</c:v>
                </c:pt>
                <c:pt idx="4">
                  <c:v>5000</c:v>
                </c:pt>
                <c:pt idx="5">
                  <c:v>10000</c:v>
                </c:pt>
                <c:pt idx="6">
                  <c:v>12500</c:v>
                </c:pt>
                <c:pt idx="7">
                  <c:v>16000</c:v>
                </c:pt>
              </c:numCache>
            </c:numRef>
          </c:xVal>
          <c:yVal>
            <c:numRef>
              <c:f>Sheet3!$C$31:$J$31</c:f>
              <c:numCache>
                <c:formatCode>General</c:formatCode>
                <c:ptCount val="8"/>
                <c:pt idx="0">
                  <c:v>1.3345269999999999E-2</c:v>
                </c:pt>
                <c:pt idx="1">
                  <c:v>6.3918199999999994E-2</c:v>
                </c:pt>
                <c:pt idx="2">
                  <c:v>0.12065339999999999</c:v>
                </c:pt>
                <c:pt idx="3">
                  <c:v>0.26184689</c:v>
                </c:pt>
                <c:pt idx="4">
                  <c:v>0.44799919999999999</c:v>
                </c:pt>
                <c:pt idx="5">
                  <c:v>0.82625599999999999</c:v>
                </c:pt>
                <c:pt idx="6">
                  <c:v>1.155305</c:v>
                </c:pt>
                <c:pt idx="7">
                  <c:v>3.335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D10-4323-9E28-2B735F8F84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0948767"/>
        <c:axId val="840946271"/>
      </c:scatterChart>
      <c:valAx>
        <c:axId val="840948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0946271"/>
        <c:crosses val="autoZero"/>
        <c:crossBetween val="midCat"/>
      </c:valAx>
      <c:valAx>
        <c:axId val="8409462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09487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970986358932757"/>
          <c:y val="0.89919603604478882"/>
          <c:w val="0.61123440731762868"/>
          <c:h val="7.4363716485598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alpha vs f0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Fit Alpha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Sheet3!$M$4:$M$19</c:f>
              <c:numCache>
                <c:formatCode>General</c:formatCode>
                <c:ptCount val="16"/>
                <c:pt idx="0">
                  <c:v>100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2500</c:v>
                </c:pt>
                <c:pt idx="5">
                  <c:v>5000</c:v>
                </c:pt>
                <c:pt idx="6">
                  <c:v>10000</c:v>
                </c:pt>
                <c:pt idx="7">
                  <c:v>12500</c:v>
                </c:pt>
                <c:pt idx="8">
                  <c:v>7000</c:v>
                </c:pt>
                <c:pt idx="9">
                  <c:v>9000</c:v>
                </c:pt>
                <c:pt idx="10">
                  <c:v>11000</c:v>
                </c:pt>
                <c:pt idx="11">
                  <c:v>10500</c:v>
                </c:pt>
                <c:pt idx="12">
                  <c:v>14000</c:v>
                </c:pt>
                <c:pt idx="13">
                  <c:v>15000</c:v>
                </c:pt>
                <c:pt idx="14">
                  <c:v>15500</c:v>
                </c:pt>
                <c:pt idx="15">
                  <c:v>16000</c:v>
                </c:pt>
              </c:numCache>
            </c:numRef>
          </c:xVal>
          <c:yVal>
            <c:numRef>
              <c:f>Sheet3!$N$4:$N$19</c:f>
              <c:numCache>
                <c:formatCode>General</c:formatCode>
                <c:ptCount val="16"/>
                <c:pt idx="0">
                  <c:v>1.345E-2</c:v>
                </c:pt>
                <c:pt idx="1">
                  <c:v>3.2951899999999999E-2</c:v>
                </c:pt>
                <c:pt idx="2">
                  <c:v>6.3728999999999994E-2</c:v>
                </c:pt>
                <c:pt idx="3">
                  <c:v>0.13539999999999999</c:v>
                </c:pt>
                <c:pt idx="4">
                  <c:v>0.35</c:v>
                </c:pt>
                <c:pt idx="5">
                  <c:v>0.8</c:v>
                </c:pt>
                <c:pt idx="6">
                  <c:v>5</c:v>
                </c:pt>
                <c:pt idx="7">
                  <c:v>-8</c:v>
                </c:pt>
                <c:pt idx="8">
                  <c:v>1.45</c:v>
                </c:pt>
                <c:pt idx="9">
                  <c:v>3.5</c:v>
                </c:pt>
                <c:pt idx="10">
                  <c:v>11</c:v>
                </c:pt>
                <c:pt idx="11">
                  <c:v>7</c:v>
                </c:pt>
                <c:pt idx="12">
                  <c:v>-2.8</c:v>
                </c:pt>
                <c:pt idx="13">
                  <c:v>-1.96</c:v>
                </c:pt>
                <c:pt idx="14">
                  <c:v>-1.65</c:v>
                </c:pt>
                <c:pt idx="15">
                  <c:v>-1.42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E3-4B31-B0E7-1DC847301D05}"/>
            </c:ext>
          </c:extLst>
        </c:ser>
        <c:ser>
          <c:idx val="1"/>
          <c:order val="1"/>
          <c:tx>
            <c:v>Calc Alpha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Sheet3!$M$4:$M$19</c:f>
              <c:numCache>
                <c:formatCode>General</c:formatCode>
                <c:ptCount val="16"/>
                <c:pt idx="0">
                  <c:v>100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2500</c:v>
                </c:pt>
                <c:pt idx="5">
                  <c:v>5000</c:v>
                </c:pt>
                <c:pt idx="6">
                  <c:v>10000</c:v>
                </c:pt>
                <c:pt idx="7">
                  <c:v>12500</c:v>
                </c:pt>
                <c:pt idx="8">
                  <c:v>7000</c:v>
                </c:pt>
                <c:pt idx="9">
                  <c:v>9000</c:v>
                </c:pt>
                <c:pt idx="10">
                  <c:v>11000</c:v>
                </c:pt>
                <c:pt idx="11">
                  <c:v>10500</c:v>
                </c:pt>
                <c:pt idx="12">
                  <c:v>14000</c:v>
                </c:pt>
                <c:pt idx="13">
                  <c:v>15000</c:v>
                </c:pt>
                <c:pt idx="14">
                  <c:v>15500</c:v>
                </c:pt>
                <c:pt idx="15">
                  <c:v>16000</c:v>
                </c:pt>
              </c:numCache>
            </c:numRef>
          </c:xVal>
          <c:yVal>
            <c:numRef>
              <c:f>Sheet3!$O$4:$O$19</c:f>
              <c:numCache>
                <c:formatCode>General</c:formatCode>
                <c:ptCount val="16"/>
                <c:pt idx="0">
                  <c:v>1.3634508653214097E-2</c:v>
                </c:pt>
                <c:pt idx="1">
                  <c:v>3.4074773838484736E-2</c:v>
                </c:pt>
                <c:pt idx="2">
                  <c:v>6.8067458562194871E-2</c:v>
                </c:pt>
                <c:pt idx="3">
                  <c:v>0.13547939028897796</c:v>
                </c:pt>
                <c:pt idx="4">
                  <c:v>0.32735884501805396</c:v>
                </c:pt>
                <c:pt idx="5">
                  <c:v>0.5774094529878786</c:v>
                </c:pt>
                <c:pt idx="6">
                  <c:v>0.64158300868839357</c:v>
                </c:pt>
                <c:pt idx="7">
                  <c:v>0.44055089178030937</c:v>
                </c:pt>
                <c:pt idx="8">
                  <c:v>0.6811008891689101</c:v>
                </c:pt>
                <c:pt idx="9">
                  <c:v>0.6811008891689101</c:v>
                </c:pt>
                <c:pt idx="10">
                  <c:v>0.57740945298787882</c:v>
                </c:pt>
                <c:pt idx="11">
                  <c:v>0.61244532246413552</c:v>
                </c:pt>
                <c:pt idx="12">
                  <c:v>0.26575238358686798</c:v>
                </c:pt>
                <c:pt idx="13">
                  <c:v>0.13547939028897821</c:v>
                </c:pt>
                <c:pt idx="14">
                  <c:v>6.8067458562195024E-2</c:v>
                </c:pt>
                <c:pt idx="15">
                  <c:v>8.5079753813098619E-17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E3-4B31-B0E7-1DC847301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3978335"/>
        <c:axId val="1303980831"/>
      </c:scatterChart>
      <c:valAx>
        <c:axId val="1303978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3980831"/>
        <c:crosses val="autoZero"/>
        <c:crossBetween val="midCat"/>
      </c:valAx>
      <c:valAx>
        <c:axId val="1303980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39783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268941</xdr:colOff>
      <xdr:row>32</xdr:row>
      <xdr:rowOff>36603</xdr:rowOff>
    </xdr:from>
    <xdr:to>
      <xdr:col>26</xdr:col>
      <xdr:colOff>196102</xdr:colOff>
      <xdr:row>47</xdr:row>
      <xdr:rowOff>61073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CBBCB8-3544-4B43-A31C-CCDB9D3E7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246529</xdr:colOff>
      <xdr:row>16</xdr:row>
      <xdr:rowOff>156882</xdr:rowOff>
    </xdr:from>
    <xdr:to>
      <xdr:col>26</xdr:col>
      <xdr:colOff>173690</xdr:colOff>
      <xdr:row>31</xdr:row>
      <xdr:rowOff>181352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F7E7BCA-C1A4-4D03-BA95-0D29445C9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246530</xdr:colOff>
      <xdr:row>1</xdr:row>
      <xdr:rowOff>67235</xdr:rowOff>
    </xdr:from>
    <xdr:to>
      <xdr:col>26</xdr:col>
      <xdr:colOff>173691</xdr:colOff>
      <xdr:row>16</xdr:row>
      <xdr:rowOff>91705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B02C91E-1759-4624-A825-56DA0F0DDE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437028</xdr:colOff>
      <xdr:row>20</xdr:row>
      <xdr:rowOff>34737</xdr:rowOff>
    </xdr:from>
    <xdr:to>
      <xdr:col>17</xdr:col>
      <xdr:colOff>459440</xdr:colOff>
      <xdr:row>34</xdr:row>
      <xdr:rowOff>110937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9B035BC-0B82-40BF-9F88-F7DD553FD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>
        <row r="3">
          <cell r="C3">
            <v>100</v>
          </cell>
          <cell r="D3">
            <v>500</v>
          </cell>
          <cell r="E3">
            <v>1000</v>
          </cell>
          <cell r="F3">
            <v>2500</v>
          </cell>
          <cell r="G3">
            <v>5000</v>
          </cell>
          <cell r="H3">
            <v>10000</v>
          </cell>
          <cell r="I3">
            <v>12500</v>
          </cell>
          <cell r="J3">
            <v>16000</v>
          </cell>
        </row>
        <row r="4">
          <cell r="M4">
            <v>100</v>
          </cell>
          <cell r="N4">
            <v>1.345E-2</v>
          </cell>
          <cell r="O4">
            <v>1.3634508653214097E-2</v>
          </cell>
        </row>
        <row r="5">
          <cell r="M5">
            <v>250</v>
          </cell>
          <cell r="N5">
            <v>3.2951899999999999E-2</v>
          </cell>
          <cell r="O5">
            <v>3.4074773838484736E-2</v>
          </cell>
        </row>
        <row r="6">
          <cell r="M6">
            <v>500</v>
          </cell>
          <cell r="N6">
            <v>6.3728999999999994E-2</v>
          </cell>
          <cell r="O6">
            <v>6.8067458562194871E-2</v>
          </cell>
        </row>
        <row r="7">
          <cell r="M7">
            <v>1000</v>
          </cell>
          <cell r="N7">
            <v>0.13539999999999999</v>
          </cell>
          <cell r="O7">
            <v>0.13547939028897796</v>
          </cell>
        </row>
        <row r="8">
          <cell r="M8">
            <v>2500</v>
          </cell>
          <cell r="N8">
            <v>0.35</v>
          </cell>
          <cell r="O8">
            <v>0.32735884501805396</v>
          </cell>
        </row>
        <row r="9">
          <cell r="M9">
            <v>5000</v>
          </cell>
          <cell r="N9">
            <v>0.8</v>
          </cell>
          <cell r="O9">
            <v>0.5774094529878786</v>
          </cell>
        </row>
        <row r="10">
          <cell r="M10">
            <v>10000</v>
          </cell>
          <cell r="N10">
            <v>5</v>
          </cell>
          <cell r="O10">
            <v>0.64158300868839357</v>
          </cell>
        </row>
        <row r="11">
          <cell r="M11">
            <v>12500</v>
          </cell>
          <cell r="N11">
            <v>-8</v>
          </cell>
          <cell r="O11">
            <v>0.44055089178030937</v>
          </cell>
        </row>
        <row r="12">
          <cell r="M12">
            <v>7000</v>
          </cell>
          <cell r="N12">
            <v>1.45</v>
          </cell>
          <cell r="O12">
            <v>0.6811008891689101</v>
          </cell>
        </row>
        <row r="13">
          <cell r="M13">
            <v>9000</v>
          </cell>
          <cell r="N13">
            <v>3.5</v>
          </cell>
          <cell r="O13">
            <v>0.6811008891689101</v>
          </cell>
        </row>
        <row r="14">
          <cell r="M14">
            <v>11000</v>
          </cell>
          <cell r="N14">
            <v>11</v>
          </cell>
          <cell r="O14">
            <v>0.57740945298787882</v>
          </cell>
        </row>
        <row r="15">
          <cell r="M15">
            <v>10500</v>
          </cell>
          <cell r="N15">
            <v>7</v>
          </cell>
          <cell r="O15">
            <v>0.61244532246413552</v>
          </cell>
        </row>
        <row r="16">
          <cell r="C16">
            <v>1.3451109385896758E-2</v>
          </cell>
          <cell r="D16">
            <v>6.372955005466184E-2</v>
          </cell>
          <cell r="E16">
            <v>0.11931470658793608</v>
          </cell>
          <cell r="F16">
            <v>0.2466242239216038</v>
          </cell>
          <cell r="G16">
            <v>0.36604919026836569</v>
          </cell>
          <cell r="H16">
            <v>0.39083190145895286</v>
          </cell>
          <cell r="I16">
            <v>0.30582112322033495</v>
          </cell>
          <cell r="J16">
            <v>8.5079753813098619E-17</v>
          </cell>
          <cell r="M16">
            <v>14000</v>
          </cell>
          <cell r="N16">
            <v>-2.8</v>
          </cell>
          <cell r="O16">
            <v>0.26575238358686798</v>
          </cell>
        </row>
        <row r="17">
          <cell r="M17">
            <v>15000</v>
          </cell>
          <cell r="N17">
            <v>-1.96</v>
          </cell>
          <cell r="O17">
            <v>0.13547939028897821</v>
          </cell>
        </row>
        <row r="18">
          <cell r="M18">
            <v>15500</v>
          </cell>
          <cell r="N18">
            <v>-1.65</v>
          </cell>
          <cell r="O18">
            <v>6.8067458562195024E-2</v>
          </cell>
        </row>
        <row r="19">
          <cell r="C19">
            <v>1.9727174478510578</v>
          </cell>
          <cell r="D19">
            <v>1.8635241036402121</v>
          </cell>
          <cell r="E19">
            <v>1.7275263448923048</v>
          </cell>
          <cell r="F19">
            <v>1.3288362339369646</v>
          </cell>
          <cell r="G19">
            <v>0.70440839817113932</v>
          </cell>
          <cell r="H19">
            <v>-0.46623707767400624</v>
          </cell>
          <cell r="I19">
            <v>-1.073215056508569</v>
          </cell>
          <cell r="J19">
            <v>-2</v>
          </cell>
          <cell r="M19">
            <v>16000</v>
          </cell>
          <cell r="N19">
            <v>-1.42</v>
          </cell>
          <cell r="O19">
            <v>8.5079753813098619E-17</v>
          </cell>
        </row>
        <row r="20">
          <cell r="C20">
            <v>-0.97309778122820645</v>
          </cell>
          <cell r="D20">
            <v>-0.87254089989067618</v>
          </cell>
          <cell r="E20">
            <v>-0.76137058682412784</v>
          </cell>
          <cell r="F20">
            <v>-0.50675155215679235</v>
          </cell>
          <cell r="G20">
            <v>-0.26790161946326863</v>
          </cell>
          <cell r="H20">
            <v>-0.21833619708209431</v>
          </cell>
          <cell r="I20">
            <v>-0.38835775355933011</v>
          </cell>
          <cell r="J20">
            <v>-0.99999999999999989</v>
          </cell>
        </row>
        <row r="23">
          <cell r="C23">
            <v>3.2951943805764841E-2</v>
          </cell>
          <cell r="D23">
            <v>6.372955005466184E-2</v>
          </cell>
          <cell r="E23">
            <v>0.11931470658793608</v>
          </cell>
          <cell r="F23">
            <v>0.25925925925925924</v>
          </cell>
          <cell r="G23">
            <v>0.44444444444444448</v>
          </cell>
          <cell r="H23">
            <v>0.83333333333333337</v>
          </cell>
          <cell r="I23">
            <v>1.1428571428571428</v>
          </cell>
          <cell r="J23">
            <v>3.3809523809523814</v>
          </cell>
        </row>
        <row r="26">
          <cell r="C26">
            <v>1.933723296954206</v>
          </cell>
          <cell r="D26">
            <v>1.8635241036402121</v>
          </cell>
          <cell r="E26">
            <v>1.7275263448923048</v>
          </cell>
          <cell r="F26">
            <v>1.3065500212568222</v>
          </cell>
          <cell r="G26">
            <v>0.6173002589106692</v>
          </cell>
          <cell r="H26">
            <v>-0.12756114412169658</v>
          </cell>
          <cell r="I26">
            <v>0.22086012953221057</v>
          </cell>
          <cell r="J26">
            <v>4.7619047619047628</v>
          </cell>
        </row>
        <row r="27">
          <cell r="C27">
            <v>-0.93409611238847023</v>
          </cell>
          <cell r="D27">
            <v>-0.87254089989067618</v>
          </cell>
          <cell r="E27">
            <v>-0.76137058682412784</v>
          </cell>
          <cell r="F27">
            <v>-0.48148148148148145</v>
          </cell>
          <cell r="G27">
            <v>-0.11111111111111108</v>
          </cell>
          <cell r="H27">
            <v>0.66666666666666663</v>
          </cell>
          <cell r="I27">
            <v>1.2857142857142858</v>
          </cell>
          <cell r="J27">
            <v>5.7619047619047628</v>
          </cell>
        </row>
        <row r="31">
          <cell r="C31">
            <v>1.3345269999999999E-2</v>
          </cell>
          <cell r="D31">
            <v>6.3918199999999994E-2</v>
          </cell>
          <cell r="E31">
            <v>0.12065339999999999</v>
          </cell>
          <cell r="F31">
            <v>0.26184689</v>
          </cell>
          <cell r="G31">
            <v>0.44799919999999999</v>
          </cell>
          <cell r="H31">
            <v>0.82625599999999999</v>
          </cell>
          <cell r="I31">
            <v>1.155305</v>
          </cell>
          <cell r="J31">
            <v>3.335</v>
          </cell>
        </row>
        <row r="32">
          <cell r="C32">
            <v>1.9727140000000001</v>
          </cell>
          <cell r="D32">
            <v>1.8631485000000001</v>
          </cell>
          <cell r="E32">
            <v>1.7249049999999999</v>
          </cell>
          <cell r="F32">
            <v>1.3019858</v>
          </cell>
          <cell r="G32">
            <v>0.61335039000000002</v>
          </cell>
          <cell r="H32">
            <v>-0.13297719999999999</v>
          </cell>
          <cell r="I32">
            <v>0.24010500000000001</v>
          </cell>
          <cell r="J32">
            <v>4.6711999999999998</v>
          </cell>
        </row>
        <row r="33">
          <cell r="C33">
            <v>-0.97309446330000005</v>
          </cell>
          <cell r="D33">
            <v>-0.87216530000000003</v>
          </cell>
          <cell r="E33">
            <v>-0.75869750000000002</v>
          </cell>
          <cell r="F33">
            <v>-0.47630620000000001</v>
          </cell>
          <cell r="G33">
            <v>-0.104001522</v>
          </cell>
          <cell r="H33">
            <v>0.65251369999999997</v>
          </cell>
          <cell r="I33">
            <v>1.3106104000000001</v>
          </cell>
          <cell r="J33">
            <v>5.6711999999999998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FE66-8B52-4751-84A5-548E2ADACCB6}">
  <dimension ref="B2:O33"/>
  <sheetViews>
    <sheetView tabSelected="1" zoomScale="85" zoomScaleNormal="85" workbookViewId="0">
      <selection activeCell="P15" sqref="P15"/>
    </sheetView>
  </sheetViews>
  <sheetFormatPr defaultRowHeight="15" x14ac:dyDescent="0.25"/>
  <cols>
    <col min="2" max="2" width="20.28515625" bestFit="1" customWidth="1"/>
    <col min="12" max="12" width="12.28515625" bestFit="1" customWidth="1"/>
    <col min="13" max="13" width="6.140625" bestFit="1" customWidth="1"/>
    <col min="14" max="14" width="10.28515625" bestFit="1" customWidth="1"/>
    <col min="15" max="15" width="12.28515625" bestFit="1" customWidth="1"/>
  </cols>
  <sheetData>
    <row r="2" spans="2:15" x14ac:dyDescent="0.25">
      <c r="B2" t="s">
        <v>0</v>
      </c>
      <c r="C2">
        <v>32000</v>
      </c>
      <c r="D2">
        <v>32000</v>
      </c>
      <c r="E2">
        <v>32000</v>
      </c>
      <c r="F2">
        <v>32000</v>
      </c>
      <c r="G2">
        <v>32000</v>
      </c>
      <c r="H2">
        <v>32000</v>
      </c>
      <c r="I2">
        <v>32000</v>
      </c>
      <c r="J2">
        <v>32000</v>
      </c>
      <c r="M2" t="s">
        <v>1</v>
      </c>
      <c r="N2">
        <v>0.72</v>
      </c>
    </row>
    <row r="3" spans="2:15" x14ac:dyDescent="0.25">
      <c r="B3" t="s">
        <v>2</v>
      </c>
      <c r="C3">
        <v>100</v>
      </c>
      <c r="D3">
        <v>500</v>
      </c>
      <c r="E3">
        <v>1000</v>
      </c>
      <c r="F3">
        <v>2500</v>
      </c>
      <c r="G3">
        <v>5000</v>
      </c>
      <c r="H3">
        <v>10000</v>
      </c>
      <c r="I3">
        <v>12500</v>
      </c>
      <c r="J3">
        <v>16000</v>
      </c>
      <c r="L3" t="s">
        <v>3</v>
      </c>
      <c r="M3" t="s">
        <v>2</v>
      </c>
      <c r="N3" t="s">
        <v>4</v>
      </c>
      <c r="O3" t="s">
        <v>5</v>
      </c>
    </row>
    <row r="4" spans="2:15" x14ac:dyDescent="0.25">
      <c r="B4" t="s">
        <v>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L4">
        <f>2*PI()*(M4/32000)</f>
        <v>1.9634954084936207E-2</v>
      </c>
      <c r="M4">
        <v>100</v>
      </c>
      <c r="N4">
        <v>1.345E-2</v>
      </c>
      <c r="O4">
        <f>SIN(L4)/(2*$N$2)</f>
        <v>1.3634508653214097E-2</v>
      </c>
    </row>
    <row r="5" spans="2:15" x14ac:dyDescent="0.25">
      <c r="B5" t="s">
        <v>1</v>
      </c>
      <c r="C5">
        <v>0.72</v>
      </c>
      <c r="D5">
        <v>0.72</v>
      </c>
      <c r="E5">
        <v>0.72</v>
      </c>
      <c r="F5">
        <v>0.72</v>
      </c>
      <c r="G5">
        <v>0.72</v>
      </c>
      <c r="H5">
        <v>0.72</v>
      </c>
      <c r="I5">
        <v>0.72</v>
      </c>
      <c r="J5">
        <v>0.72</v>
      </c>
      <c r="L5">
        <f t="shared" ref="L5:L19" si="0">2*PI()*(M5/32000)</f>
        <v>4.9087385212340517E-2</v>
      </c>
      <c r="M5">
        <v>250</v>
      </c>
      <c r="N5">
        <v>3.2951899999999999E-2</v>
      </c>
      <c r="O5">
        <f t="shared" ref="O5:O19" si="1">SIN(L5)/(2*$N$2)</f>
        <v>3.4074773838484736E-2</v>
      </c>
    </row>
    <row r="6" spans="2:15" x14ac:dyDescent="0.25">
      <c r="L6">
        <f t="shared" si="0"/>
        <v>9.8174770424681035E-2</v>
      </c>
      <c r="M6">
        <v>500</v>
      </c>
      <c r="N6">
        <v>6.3728999999999994E-2</v>
      </c>
      <c r="O6">
        <f t="shared" si="1"/>
        <v>6.8067458562194871E-2</v>
      </c>
    </row>
    <row r="7" spans="2:15" x14ac:dyDescent="0.25">
      <c r="B7" t="s">
        <v>3</v>
      </c>
      <c r="C7">
        <f>2*PI()*(C3/C2)</f>
        <v>1.9634954084936207E-2</v>
      </c>
      <c r="D7">
        <f>2*PI()*(D3/D2)</f>
        <v>9.8174770424681035E-2</v>
      </c>
      <c r="E7">
        <f>2*PI()*(E3/E2)</f>
        <v>0.19634954084936207</v>
      </c>
      <c r="F7">
        <f>2*PI()*(F3/F2)</f>
        <v>0.49087385212340517</v>
      </c>
      <c r="G7">
        <f>2*PI()*(G3/G2)</f>
        <v>0.98174770424681035</v>
      </c>
      <c r="H7">
        <f>2*PI()*(H3/H2)</f>
        <v>1.9634954084936207</v>
      </c>
      <c r="I7">
        <f>2*PI()*(I3/I2)</f>
        <v>2.454369260617026</v>
      </c>
      <c r="J7">
        <f>2*PI()*(J3/J2)</f>
        <v>3.1415926535897931</v>
      </c>
      <c r="L7">
        <f t="shared" si="0"/>
        <v>0.19634954084936207</v>
      </c>
      <c r="M7">
        <v>1000</v>
      </c>
      <c r="N7">
        <v>0.13539999999999999</v>
      </c>
      <c r="O7">
        <f t="shared" si="1"/>
        <v>0.13547939028897796</v>
      </c>
    </row>
    <row r="8" spans="2:15" x14ac:dyDescent="0.25">
      <c r="B8" t="s">
        <v>7</v>
      </c>
      <c r="C8">
        <f>C3/C2</f>
        <v>3.1250000000000002E-3</v>
      </c>
      <c r="D8">
        <f>D3/D2</f>
        <v>1.5625E-2</v>
      </c>
      <c r="E8">
        <f>E3/E2</f>
        <v>3.125E-2</v>
      </c>
      <c r="F8">
        <f>F3/F2</f>
        <v>7.8125E-2</v>
      </c>
      <c r="G8">
        <f>G3/G2</f>
        <v>0.15625</v>
      </c>
      <c r="H8">
        <f>H3/H2</f>
        <v>0.3125</v>
      </c>
      <c r="I8">
        <f>I3/I2</f>
        <v>0.390625</v>
      </c>
      <c r="J8">
        <f>J3/J2</f>
        <v>0.5</v>
      </c>
      <c r="L8">
        <f t="shared" si="0"/>
        <v>0.49087385212340517</v>
      </c>
      <c r="M8">
        <v>2500</v>
      </c>
      <c r="N8">
        <v>0.35</v>
      </c>
      <c r="O8">
        <f t="shared" si="1"/>
        <v>0.32735884501805396</v>
      </c>
    </row>
    <row r="9" spans="2:15" x14ac:dyDescent="0.25">
      <c r="L9">
        <f t="shared" si="0"/>
        <v>0.98174770424681035</v>
      </c>
      <c r="M9">
        <v>5000</v>
      </c>
      <c r="N9">
        <v>0.8</v>
      </c>
      <c r="O9">
        <f t="shared" si="1"/>
        <v>0.5774094529878786</v>
      </c>
    </row>
    <row r="10" spans="2:15" x14ac:dyDescent="0.25">
      <c r="B10" t="s">
        <v>4</v>
      </c>
      <c r="C10">
        <v>3.4074773838484736E-2</v>
      </c>
      <c r="D10">
        <v>6.8067458562194871E-2</v>
      </c>
      <c r="E10">
        <v>0.13547939028897796</v>
      </c>
      <c r="F10">
        <v>0.35</v>
      </c>
      <c r="G10">
        <v>0.8</v>
      </c>
      <c r="H10">
        <v>5</v>
      </c>
      <c r="I10">
        <v>-8</v>
      </c>
      <c r="J10">
        <v>-1.42</v>
      </c>
      <c r="L10">
        <f t="shared" si="0"/>
        <v>1.9634954084936207</v>
      </c>
      <c r="M10">
        <v>10000</v>
      </c>
      <c r="N10">
        <v>5</v>
      </c>
      <c r="O10">
        <f t="shared" si="1"/>
        <v>0.64158300868839357</v>
      </c>
    </row>
    <row r="11" spans="2:15" x14ac:dyDescent="0.25">
      <c r="B11" t="s">
        <v>5</v>
      </c>
      <c r="C11">
        <f>SIN(C7)/(2*C5)</f>
        <v>1.3634508653214097E-2</v>
      </c>
      <c r="D11">
        <f>SIN(D7)/(2*D5)</f>
        <v>6.8067458562194871E-2</v>
      </c>
      <c r="E11">
        <f>SIN(E7)/(2*E5)</f>
        <v>0.13547939028897796</v>
      </c>
      <c r="F11">
        <f>SIN(F7)/(2*F5)</f>
        <v>0.32735884501805396</v>
      </c>
      <c r="G11">
        <f>SIN(G7)/(2*G5)</f>
        <v>0.5774094529878786</v>
      </c>
      <c r="H11">
        <f>SIN(H7)/(2*H5)</f>
        <v>0.64158300868839357</v>
      </c>
      <c r="I11">
        <f>SIN(I7)/(2*I5)</f>
        <v>0.44055089178030937</v>
      </c>
      <c r="J11">
        <f>SIN(J7)/(2*J5)</f>
        <v>8.5079753813098619E-17</v>
      </c>
      <c r="L11">
        <f t="shared" si="0"/>
        <v>2.454369260617026</v>
      </c>
      <c r="M11">
        <v>12500</v>
      </c>
      <c r="N11">
        <v>-8</v>
      </c>
      <c r="O11">
        <f t="shared" si="1"/>
        <v>0.44055089178030937</v>
      </c>
    </row>
    <row r="12" spans="2:15" x14ac:dyDescent="0.25">
      <c r="B12" t="s">
        <v>8</v>
      </c>
      <c r="C12">
        <f>1+C11</f>
        <v>1.0136345086532141</v>
      </c>
      <c r="D12">
        <f t="shared" ref="D12" si="2">1+D11</f>
        <v>1.068067458562195</v>
      </c>
      <c r="E12">
        <f>1+E11</f>
        <v>1.1354793902889779</v>
      </c>
      <c r="F12">
        <f>1+F11</f>
        <v>1.327358845018054</v>
      </c>
      <c r="G12">
        <f>1+G11</f>
        <v>1.5774094529878786</v>
      </c>
      <c r="H12">
        <f>1+H11</f>
        <v>1.6415830086883936</v>
      </c>
      <c r="I12">
        <f>1+I11</f>
        <v>1.4405508917803094</v>
      </c>
      <c r="J12">
        <f>1+J11</f>
        <v>1</v>
      </c>
      <c r="L12">
        <f t="shared" si="0"/>
        <v>1.3744467859455345</v>
      </c>
      <c r="M12">
        <v>7000</v>
      </c>
      <c r="N12">
        <v>1.45</v>
      </c>
      <c r="O12">
        <f t="shared" si="1"/>
        <v>0.6811008891689101</v>
      </c>
    </row>
    <row r="13" spans="2:15" x14ac:dyDescent="0.25">
      <c r="B13" t="s">
        <v>9</v>
      </c>
      <c r="C13">
        <f>POWER(10,(C4/40))</f>
        <v>1</v>
      </c>
      <c r="D13">
        <f>POWER(10,(D4/40))</f>
        <v>1</v>
      </c>
      <c r="E13">
        <f>POWER(10,(E4/40))</f>
        <v>1</v>
      </c>
      <c r="F13">
        <f>POWER(10,(F4/40))</f>
        <v>1</v>
      </c>
      <c r="G13">
        <f>POWER(10,(G4/40))</f>
        <v>1</v>
      </c>
      <c r="H13">
        <f>POWER(10,(H4/40))</f>
        <v>1</v>
      </c>
      <c r="I13">
        <f>POWER(10,(I4/40))</f>
        <v>1</v>
      </c>
      <c r="J13">
        <f>POWER(10,(J4/40))</f>
        <v>1</v>
      </c>
      <c r="L13">
        <f t="shared" si="0"/>
        <v>1.7671458676442586</v>
      </c>
      <c r="M13">
        <v>9000</v>
      </c>
      <c r="N13">
        <v>3.5</v>
      </c>
      <c r="O13">
        <f t="shared" si="1"/>
        <v>0.6811008891689101</v>
      </c>
    </row>
    <row r="14" spans="2:15" x14ac:dyDescent="0.25">
      <c r="L14">
        <f t="shared" si="0"/>
        <v>2.1598449493429825</v>
      </c>
      <c r="M14">
        <v>11000</v>
      </c>
      <c r="N14">
        <v>11</v>
      </c>
      <c r="O14">
        <f t="shared" si="1"/>
        <v>0.57740945298787882</v>
      </c>
    </row>
    <row r="15" spans="2:15" x14ac:dyDescent="0.25">
      <c r="B15" s="1" t="s">
        <v>10</v>
      </c>
      <c r="C15" s="1"/>
      <c r="D15" s="1"/>
      <c r="E15" s="1"/>
      <c r="F15" s="1"/>
      <c r="G15" s="1"/>
      <c r="H15" s="1"/>
      <c r="I15" s="1"/>
      <c r="J15" s="1"/>
      <c r="L15">
        <f t="shared" si="0"/>
        <v>2.0616701789183018</v>
      </c>
      <c r="M15">
        <v>10500</v>
      </c>
      <c r="N15">
        <v>7</v>
      </c>
      <c r="O15">
        <f t="shared" si="1"/>
        <v>0.61244532246413552</v>
      </c>
    </row>
    <row r="16" spans="2:15" x14ac:dyDescent="0.25">
      <c r="B16" t="s">
        <v>11</v>
      </c>
      <c r="C16">
        <f>(C13*C11)/(1+C11)</f>
        <v>1.3451109385896758E-2</v>
      </c>
      <c r="D16">
        <f t="shared" ref="D16:J16" si="3">(D13*D11)/(1+D11)</f>
        <v>6.372955005466184E-2</v>
      </c>
      <c r="E16">
        <f t="shared" si="3"/>
        <v>0.11931470658793608</v>
      </c>
      <c r="F16">
        <f t="shared" si="3"/>
        <v>0.2466242239216038</v>
      </c>
      <c r="G16">
        <f t="shared" si="3"/>
        <v>0.36604919026836569</v>
      </c>
      <c r="H16">
        <f t="shared" si="3"/>
        <v>0.39083190145895286</v>
      </c>
      <c r="I16">
        <f t="shared" si="3"/>
        <v>0.30582112322033495</v>
      </c>
      <c r="J16">
        <f t="shared" si="3"/>
        <v>8.5079753813098619E-17</v>
      </c>
      <c r="L16">
        <f t="shared" si="0"/>
        <v>2.748893571891069</v>
      </c>
      <c r="M16">
        <v>14000</v>
      </c>
      <c r="N16">
        <v>-2.8</v>
      </c>
      <c r="O16">
        <f t="shared" si="1"/>
        <v>0.26575238358686798</v>
      </c>
    </row>
    <row r="17" spans="2:15" x14ac:dyDescent="0.25">
      <c r="B17" t="s">
        <v>12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L17">
        <f t="shared" si="0"/>
        <v>2.9452431127404308</v>
      </c>
      <c r="M17">
        <v>15000</v>
      </c>
      <c r="N17">
        <v>-1.96</v>
      </c>
      <c r="O17">
        <f t="shared" si="1"/>
        <v>0.13547939028897821</v>
      </c>
    </row>
    <row r="18" spans="2:15" x14ac:dyDescent="0.25">
      <c r="B18" t="s">
        <v>13</v>
      </c>
      <c r="C18">
        <f>-C16</f>
        <v>-1.3451109385896758E-2</v>
      </c>
      <c r="D18">
        <f t="shared" ref="D18" si="4">-D16</f>
        <v>-6.372955005466184E-2</v>
      </c>
      <c r="E18">
        <f>-E16</f>
        <v>-0.11931470658793608</v>
      </c>
      <c r="F18">
        <f>-F16</f>
        <v>-0.2466242239216038</v>
      </c>
      <c r="G18">
        <f>-G16</f>
        <v>-0.36604919026836569</v>
      </c>
      <c r="H18">
        <f>-H16</f>
        <v>-0.39083190145895286</v>
      </c>
      <c r="I18">
        <f>-I16</f>
        <v>-0.30582112322033495</v>
      </c>
      <c r="J18">
        <f>-J16</f>
        <v>-8.5079753813098619E-17</v>
      </c>
      <c r="L18">
        <f t="shared" si="0"/>
        <v>3.043417883165112</v>
      </c>
      <c r="M18">
        <v>15500</v>
      </c>
      <c r="N18">
        <v>-1.65</v>
      </c>
      <c r="O18">
        <f t="shared" si="1"/>
        <v>6.8067458562195024E-2</v>
      </c>
    </row>
    <row r="19" spans="2:15" x14ac:dyDescent="0.25">
      <c r="B19" t="s">
        <v>14</v>
      </c>
      <c r="C19">
        <f>2*(COS(C7)/(1+C11))</f>
        <v>1.9727174478510578</v>
      </c>
      <c r="D19">
        <f t="shared" ref="D19:J19" si="5">2*(COS(D7)/(1+D11))</f>
        <v>1.8635241036402121</v>
      </c>
      <c r="E19">
        <f t="shared" si="5"/>
        <v>1.7275263448923048</v>
      </c>
      <c r="F19">
        <f t="shared" si="5"/>
        <v>1.3288362339369646</v>
      </c>
      <c r="G19">
        <f t="shared" si="5"/>
        <v>0.70440839817113932</v>
      </c>
      <c r="H19">
        <f t="shared" si="5"/>
        <v>-0.46623707767400624</v>
      </c>
      <c r="I19">
        <f t="shared" si="5"/>
        <v>-1.073215056508569</v>
      </c>
      <c r="J19">
        <f t="shared" si="5"/>
        <v>-2</v>
      </c>
      <c r="L19">
        <f t="shared" si="0"/>
        <v>3.1415926535897931</v>
      </c>
      <c r="M19">
        <v>16000</v>
      </c>
      <c r="N19">
        <v>-1.42</v>
      </c>
      <c r="O19">
        <f t="shared" si="1"/>
        <v>8.5079753813098619E-17</v>
      </c>
    </row>
    <row r="20" spans="2:15" x14ac:dyDescent="0.25">
      <c r="B20" t="s">
        <v>15</v>
      </c>
      <c r="C20">
        <f>-(1-C11)/(1+C11)</f>
        <v>-0.97309778122820645</v>
      </c>
      <c r="D20">
        <f t="shared" ref="D20:J20" si="6">-(1-D11)/(1+D11)</f>
        <v>-0.87254089989067618</v>
      </c>
      <c r="E20">
        <f t="shared" si="6"/>
        <v>-0.76137058682412784</v>
      </c>
      <c r="F20">
        <f t="shared" si="6"/>
        <v>-0.50675155215679235</v>
      </c>
      <c r="G20">
        <f t="shared" si="6"/>
        <v>-0.26790161946326863</v>
      </c>
      <c r="H20">
        <f t="shared" si="6"/>
        <v>-0.21833619708209431</v>
      </c>
      <c r="I20">
        <f t="shared" si="6"/>
        <v>-0.38835775355933011</v>
      </c>
      <c r="J20">
        <f t="shared" si="6"/>
        <v>-0.99999999999999989</v>
      </c>
    </row>
    <row r="22" spans="2:15" x14ac:dyDescent="0.25">
      <c r="B22" s="1" t="s">
        <v>16</v>
      </c>
      <c r="C22" s="1"/>
      <c r="D22" s="1"/>
      <c r="E22" s="1"/>
      <c r="F22" s="1"/>
      <c r="G22" s="1"/>
      <c r="H22" s="1"/>
      <c r="I22" s="1"/>
      <c r="J22" s="1"/>
    </row>
    <row r="23" spans="2:15" x14ac:dyDescent="0.25">
      <c r="B23" t="s">
        <v>11</v>
      </c>
      <c r="C23">
        <f>(C13*C10)/(1+C10)</f>
        <v>3.2951943805764841E-2</v>
      </c>
      <c r="D23">
        <f t="shared" ref="D23:J23" si="7">(D13*D10)/(1+D10)</f>
        <v>6.372955005466184E-2</v>
      </c>
      <c r="E23">
        <f t="shared" si="7"/>
        <v>0.11931470658793608</v>
      </c>
      <c r="F23">
        <f t="shared" si="7"/>
        <v>0.25925925925925924</v>
      </c>
      <c r="G23">
        <f t="shared" si="7"/>
        <v>0.44444444444444448</v>
      </c>
      <c r="H23">
        <f t="shared" si="7"/>
        <v>0.83333333333333337</v>
      </c>
      <c r="I23">
        <f t="shared" si="7"/>
        <v>1.1428571428571428</v>
      </c>
      <c r="J23">
        <f t="shared" si="7"/>
        <v>3.3809523809523814</v>
      </c>
    </row>
    <row r="24" spans="2:15" x14ac:dyDescent="0.25">
      <c r="B24" t="s">
        <v>12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2:15" x14ac:dyDescent="0.25">
      <c r="B25" t="s">
        <v>13</v>
      </c>
      <c r="C25">
        <f>-C23</f>
        <v>-3.2951943805764841E-2</v>
      </c>
      <c r="D25">
        <f t="shared" ref="D25" si="8">-D23</f>
        <v>-6.372955005466184E-2</v>
      </c>
      <c r="E25">
        <f>-E23</f>
        <v>-0.11931470658793608</v>
      </c>
      <c r="F25">
        <f>-F23</f>
        <v>-0.25925925925925924</v>
      </c>
      <c r="G25">
        <f>-G23</f>
        <v>-0.44444444444444448</v>
      </c>
      <c r="H25">
        <f>-H23</f>
        <v>-0.83333333333333337</v>
      </c>
      <c r="I25">
        <f>-I23</f>
        <v>-1.1428571428571428</v>
      </c>
      <c r="J25">
        <f>-J23</f>
        <v>-3.3809523809523814</v>
      </c>
    </row>
    <row r="26" spans="2:15" x14ac:dyDescent="0.25">
      <c r="B26" t="s">
        <v>14</v>
      </c>
      <c r="C26">
        <f>2*(COS(C7)/(1+C10))</f>
        <v>1.933723296954206</v>
      </c>
      <c r="D26">
        <f t="shared" ref="D26:J26" si="9">2*(COS(D7)/(1+D10))</f>
        <v>1.8635241036402121</v>
      </c>
      <c r="E26">
        <f t="shared" si="9"/>
        <v>1.7275263448923048</v>
      </c>
      <c r="F26">
        <f t="shared" si="9"/>
        <v>1.3065500212568222</v>
      </c>
      <c r="G26">
        <f t="shared" si="9"/>
        <v>0.6173002589106692</v>
      </c>
      <c r="H26">
        <f t="shared" si="9"/>
        <v>-0.12756114412169658</v>
      </c>
      <c r="I26">
        <f t="shared" si="9"/>
        <v>0.22086012953221057</v>
      </c>
      <c r="J26">
        <f t="shared" si="9"/>
        <v>4.7619047619047628</v>
      </c>
    </row>
    <row r="27" spans="2:15" x14ac:dyDescent="0.25">
      <c r="B27" t="s">
        <v>15</v>
      </c>
      <c r="C27">
        <f>-(1-C10)/(1+C10)</f>
        <v>-0.93409611238847023</v>
      </c>
      <c r="D27">
        <f t="shared" ref="D27:J27" si="10">-(1-D10)/(1+D10)</f>
        <v>-0.87254089989067618</v>
      </c>
      <c r="E27">
        <f t="shared" si="10"/>
        <v>-0.76137058682412784</v>
      </c>
      <c r="F27">
        <f t="shared" si="10"/>
        <v>-0.48148148148148145</v>
      </c>
      <c r="G27">
        <f t="shared" si="10"/>
        <v>-0.11111111111111108</v>
      </c>
      <c r="H27">
        <f t="shared" si="10"/>
        <v>0.66666666666666663</v>
      </c>
      <c r="I27">
        <f t="shared" si="10"/>
        <v>1.2857142857142858</v>
      </c>
      <c r="J27">
        <f t="shared" si="10"/>
        <v>5.7619047619047628</v>
      </c>
    </row>
    <row r="30" spans="2:15" x14ac:dyDescent="0.25">
      <c r="B30" t="s">
        <v>17</v>
      </c>
    </row>
    <row r="31" spans="2:15" x14ac:dyDescent="0.25">
      <c r="B31" t="s">
        <v>11</v>
      </c>
      <c r="C31">
        <v>1.3345269999999999E-2</v>
      </c>
      <c r="D31">
        <v>6.3918199999999994E-2</v>
      </c>
      <c r="E31">
        <v>0.12065339999999999</v>
      </c>
      <c r="F31">
        <v>0.26184689</v>
      </c>
      <c r="G31">
        <v>0.44799919999999999</v>
      </c>
      <c r="H31">
        <v>0.82625599999999999</v>
      </c>
      <c r="I31">
        <v>1.155305</v>
      </c>
      <c r="J31">
        <v>3.335</v>
      </c>
    </row>
    <row r="32" spans="2:15" x14ac:dyDescent="0.25">
      <c r="B32" t="s">
        <v>14</v>
      </c>
      <c r="C32">
        <v>1.9727140000000001</v>
      </c>
      <c r="D32">
        <v>1.8631485000000001</v>
      </c>
      <c r="E32">
        <v>1.7249049999999999</v>
      </c>
      <c r="F32">
        <v>1.3019858</v>
      </c>
      <c r="G32">
        <v>0.61335039000000002</v>
      </c>
      <c r="H32">
        <v>-0.13297719999999999</v>
      </c>
      <c r="I32">
        <v>0.24010500000000001</v>
      </c>
      <c r="J32">
        <v>4.6711999999999998</v>
      </c>
    </row>
    <row r="33" spans="2:10" x14ac:dyDescent="0.25">
      <c r="B33" t="s">
        <v>15</v>
      </c>
      <c r="C33">
        <v>-0.97309446330000005</v>
      </c>
      <c r="D33">
        <v>-0.87216530000000003</v>
      </c>
      <c r="E33">
        <v>-0.75869750000000002</v>
      </c>
      <c r="F33">
        <v>-0.47630620000000001</v>
      </c>
      <c r="G33">
        <v>-0.104001522</v>
      </c>
      <c r="H33">
        <v>0.65251369999999997</v>
      </c>
      <c r="I33">
        <v>1.3106104000000001</v>
      </c>
      <c r="J33">
        <v>5.6711999999999998</v>
      </c>
    </row>
  </sheetData>
  <mergeCells count="2">
    <mergeCell ref="B15:J15"/>
    <mergeCell ref="B22:J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2021-03-19T13:37:10Z</dcterms:created>
  <dcterms:modified xsi:type="dcterms:W3CDTF">2021-03-19T13:37:39Z</dcterms:modified>
</cp:coreProperties>
</file>